
<file path=[Content_Types].xml><?xml version="1.0" encoding="utf-8"?>
<Types xmlns="http://schemas.openxmlformats.org/package/2006/content-type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Sioux Falls\MARKETING\Beth\Website Documents\RavenHelp\Calculators\"/>
    </mc:Choice>
  </mc:AlternateContent>
  <bookViews>
    <workbookView xWindow="0" yWindow="0" windowWidth="12480" windowHeight="6390"/>
  </bookViews>
  <sheets>
    <sheet name="AccuFlow Flowmeter Calc" sheetId="3" r:id="rId1"/>
    <sheet name="AccuFlow HP ROI"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 i="3" l="1"/>
  <c r="F24" i="3"/>
  <c r="J17" i="3"/>
  <c r="K17" i="3" s="1"/>
  <c r="J16" i="3"/>
  <c r="K16" i="3" s="1"/>
  <c r="E16" i="3"/>
  <c r="E17" i="3" s="1"/>
  <c r="C16" i="3"/>
  <c r="C17" i="3" s="1"/>
  <c r="J15" i="3"/>
  <c r="K15" i="3" s="1"/>
  <c r="E15" i="3"/>
  <c r="C15" i="3"/>
  <c r="H21" i="2"/>
  <c r="H20" i="2"/>
  <c r="C10" i="2"/>
  <c r="C31" i="2" s="1"/>
  <c r="C32" i="2" s="1"/>
  <c r="C34" i="2" s="1"/>
  <c r="E8" i="2"/>
  <c r="E10" i="2" s="1"/>
  <c r="E31" i="2" s="1"/>
  <c r="E32" i="2" s="1"/>
  <c r="E34" i="2" s="1"/>
  <c r="C8" i="2"/>
  <c r="E12" i="2" l="1"/>
  <c r="E13" i="2" s="1"/>
  <c r="E14" i="2" s="1"/>
  <c r="E15" i="2" s="1"/>
  <c r="E17" i="2" s="1"/>
  <c r="E18" i="2" s="1"/>
  <c r="E24" i="2" s="1"/>
  <c r="E36" i="2" s="1"/>
  <c r="C12" i="2"/>
  <c r="C13" i="2" s="1"/>
  <c r="C14" i="2" s="1"/>
  <c r="C15" i="2" s="1"/>
  <c r="C17" i="2" s="1"/>
  <c r="C18" i="2" s="1"/>
  <c r="C24" i="2" s="1"/>
  <c r="C36" i="2" s="1"/>
  <c r="G36" i="2" l="1"/>
</calcChain>
</file>

<file path=xl/sharedStrings.xml><?xml version="1.0" encoding="utf-8"?>
<sst xmlns="http://schemas.openxmlformats.org/spreadsheetml/2006/main" count="78" uniqueCount="68">
  <si>
    <t>Fastest Speed you 
will be driving</t>
  </si>
  <si>
    <t>Slowest Speed you
 will be driving</t>
  </si>
  <si>
    <t xml:space="preserve">Highest Rate </t>
  </si>
  <si>
    <t>lbs/N per acre</t>
  </si>
  <si>
    <t xml:space="preserve">Lowest Rate </t>
  </si>
  <si>
    <t xml:space="preserve">Max. Implement Width </t>
  </si>
  <si>
    <t>Min. Implement Width</t>
  </si>
  <si>
    <t>** Temperature, Pressure &amp; Plumbing vary results</t>
  </si>
  <si>
    <t>System</t>
  </si>
  <si>
    <t>GPM 
Rating</t>
  </si>
  <si>
    <t>lbs/min
Rating</t>
  </si>
  <si>
    <t>lbs/hour 
Rating</t>
  </si>
  <si>
    <t>Required working range the System</t>
  </si>
  <si>
    <t>to</t>
  </si>
  <si>
    <t>Gallons/Minute</t>
  </si>
  <si>
    <t>Single Cooler</t>
  </si>
  <si>
    <t>Pounds/Minute</t>
  </si>
  <si>
    <t>Dual Cooler</t>
  </si>
  <si>
    <t>Pounds/Hour</t>
  </si>
  <si>
    <t>AccuFlow HP*</t>
  </si>
  <si>
    <t xml:space="preserve"> </t>
  </si>
  <si>
    <t>Gal/Min</t>
  </si>
  <si>
    <t>lbs./min</t>
  </si>
  <si>
    <t>Determine which AccuFlow System is Needed</t>
  </si>
  <si>
    <t>Enter your current application limitations</t>
  </si>
  <si>
    <t>Driving Speed (mph)</t>
  </si>
  <si>
    <t>#/N Applied per Acre</t>
  </si>
  <si>
    <t>Implement Width (inches)</t>
  </si>
  <si>
    <t>Acres/Hour being Covered</t>
  </si>
  <si>
    <t>Customer Name:</t>
  </si>
  <si>
    <t>Joe Smith Farms</t>
  </si>
  <si>
    <t># of Hours applying</t>
  </si>
  <si>
    <t>Phone Number:</t>
  </si>
  <si>
    <t>Total Acres Covered</t>
  </si>
  <si>
    <t>Performance Quote #:</t>
  </si>
  <si>
    <t>Cost per Ton</t>
  </si>
  <si>
    <t>Reference Info:</t>
  </si>
  <si>
    <t>Total #'s of N Applied</t>
  </si>
  <si>
    <t>Total #'s of NH3 Applied</t>
  </si>
  <si>
    <t>Total Tons Applied</t>
  </si>
  <si>
    <t>Gross $ for Product</t>
  </si>
  <si>
    <t>Net Profit Margin (%)</t>
  </si>
  <si>
    <t>Net $ Profit</t>
  </si>
  <si>
    <t>Profit per Hour</t>
  </si>
  <si>
    <t xml:space="preserve">Total Gallons/Minute </t>
  </si>
  <si>
    <t>Option #1</t>
  </si>
  <si>
    <t>What If?</t>
  </si>
  <si>
    <t>Option #2</t>
  </si>
  <si>
    <t>You could apply additional 
Hrs/Day?</t>
  </si>
  <si>
    <t>hrs</t>
  </si>
  <si>
    <t>Extra Days?</t>
  </si>
  <si>
    <t>days</t>
  </si>
  <si>
    <t>Total Additional Profit</t>
  </si>
  <si>
    <t xml:space="preserve">Custom Application  </t>
  </si>
  <si>
    <t>Custom Application Fee (Gross)/Acre</t>
  </si>
  <si>
    <t>(Net)/Acre</t>
  </si>
  <si>
    <t>Profit/Hr</t>
  </si>
  <si>
    <t>Additional Profit with 
"Extra Work Time"</t>
  </si>
  <si>
    <t>NET - Total Profit from Product 
and Custom Fee</t>
  </si>
  <si>
    <t>AccuFlow HP ROI Calculator</t>
  </si>
  <si>
    <t>Incremental improvement for increased speed and day/hrs worked</t>
  </si>
  <si>
    <t>BACK</t>
  </si>
  <si>
    <r>
      <t xml:space="preserve">Increased performance using the 
AccuFlow HP System              </t>
    </r>
    <r>
      <rPr>
        <b/>
        <sz val="9"/>
        <color theme="1"/>
        <rFont val="Segoe UI"/>
        <family val="2"/>
        <scheme val="major"/>
      </rPr>
      <t>(adjust numbers as needed)</t>
    </r>
  </si>
  <si>
    <t>555-555-5555</t>
  </si>
  <si>
    <r>
      <t xml:space="preserve">Total Custom Net Profit/day 
</t>
    </r>
    <r>
      <rPr>
        <i/>
        <sz val="10"/>
        <color theme="1"/>
        <rFont val="Segoe UI"/>
        <family val="2"/>
        <scheme val="major"/>
      </rPr>
      <t>(includes Additional Hrs &amp; Days)</t>
    </r>
  </si>
  <si>
    <t>Instructions: Input amounts in the green boxes.</t>
  </si>
  <si>
    <t>Instructions: Input amounts in the green and yellow boxes.</t>
  </si>
  <si>
    <t>Quote #AJ12345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</si>
</sst>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quot;$&quot;#,##0.00"/>
    <numFmt numFmtId="166" formatCode="0.000000"/>
  </numFmts>
  <fonts count="15" x14ac:knownFonts="1">
    <font>
      <sz val="11"/>
      <color theme="1"/>
      <name val="Segoe UI"/>
      <family val="2"/>
      <scheme val="minor"/>
    </font>
    <font>
      <sz val="18"/>
      <color theme="3"/>
      <name val="Segoe UI"/>
      <family val="2"/>
      <scheme val="major"/>
    </font>
    <font>
      <sz val="14"/>
      <name val="Segoe UI"/>
      <family val="2"/>
      <scheme val="major"/>
    </font>
    <font>
      <sz val="11"/>
      <color theme="1"/>
      <name val="Segoe UI"/>
      <family val="2"/>
      <scheme val="major"/>
    </font>
    <font>
      <b/>
      <sz val="10"/>
      <name val="Segoe UI"/>
      <family val="2"/>
      <scheme val="major"/>
    </font>
    <font>
      <sz val="10"/>
      <name val="Segoe UI"/>
      <family val="2"/>
      <scheme val="major"/>
    </font>
    <font>
      <b/>
      <sz val="10"/>
      <color rgb="FFFF0000"/>
      <name val="Segoe UI"/>
      <family val="2"/>
      <scheme val="major"/>
    </font>
    <font>
      <b/>
      <sz val="11"/>
      <color theme="1"/>
      <name val="Segoe UI"/>
      <family val="2"/>
      <scheme val="major"/>
    </font>
    <font>
      <b/>
      <sz val="18"/>
      <color theme="1"/>
      <name val="Segoe UI"/>
      <family val="2"/>
      <scheme val="major"/>
    </font>
    <font>
      <b/>
      <sz val="11"/>
      <color rgb="FF000000"/>
      <name val="Segoe UI"/>
      <family val="2"/>
      <scheme val="minor"/>
    </font>
    <font>
      <sz val="10"/>
      <color theme="1"/>
      <name val="Segoe UI"/>
      <family val="2"/>
      <scheme val="major"/>
    </font>
    <font>
      <b/>
      <sz val="10"/>
      <color theme="1"/>
      <name val="Segoe UI"/>
      <family val="2"/>
      <scheme val="major"/>
    </font>
    <font>
      <b/>
      <sz val="9"/>
      <color theme="1"/>
      <name val="Segoe UI"/>
      <family val="2"/>
      <scheme val="major"/>
    </font>
    <font>
      <i/>
      <sz val="10"/>
      <color theme="1"/>
      <name val="Segoe UI"/>
      <family val="2"/>
      <scheme val="major"/>
    </font>
    <font>
      <b/>
      <u/>
      <sz val="10"/>
      <color theme="1"/>
      <name val="Segoe UI"/>
      <family val="2"/>
      <scheme val="major"/>
    </font>
  </fonts>
  <fills count="5">
    <fill>
      <patternFill patternType="none"/>
    </fill>
    <fill>
      <patternFill patternType="gray125"/>
    </fill>
    <fill>
      <patternFill patternType="solid">
        <fgColor theme="1"/>
        <bgColor indexed="64"/>
      </patternFill>
    </fill>
    <fill>
      <patternFill patternType="solid">
        <fgColor theme="5" tint="0.39997558519241921"/>
        <bgColor indexed="64"/>
      </patternFill>
    </fill>
    <fill>
      <patternFill patternType="solid">
        <fgColor theme="8" tint="0.39997558519241921"/>
        <bgColor indexed="64"/>
      </patternFill>
    </fill>
  </fills>
  <borders count="34">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1" fillId="0" borderId="0" applyNumberFormat="0" applyFill="0" applyBorder="0" applyAlignment="0" applyProtection="0"/>
  </cellStyleXfs>
  <cellXfs count="99">
    <xf numFmtId="0" fontId="0" fillId="0" borderId="0" xfId="0"/>
    <xf numFmtId="2" fontId="10" fillId="0" borderId="23" xfId="0" applyNumberFormat="1" applyFont="1" applyFill="1" applyBorder="1" applyProtection="1"/>
    <xf numFmtId="0" fontId="10" fillId="2" borderId="21" xfId="0" applyFont="1" applyFill="1" applyBorder="1" applyProtection="1"/>
    <xf numFmtId="0" fontId="10" fillId="2" borderId="30" xfId="0" applyFont="1" applyFill="1" applyBorder="1" applyProtection="1"/>
    <xf numFmtId="0" fontId="10" fillId="3" borderId="2" xfId="0" applyFont="1" applyFill="1" applyBorder="1" applyAlignment="1" applyProtection="1">
      <alignment horizontal="center"/>
      <protection locked="0"/>
    </xf>
    <xf numFmtId="0" fontId="10" fillId="3" borderId="4" xfId="0" applyFont="1" applyFill="1" applyBorder="1" applyAlignment="1" applyProtection="1">
      <alignment horizontal="center"/>
      <protection locked="0"/>
    </xf>
    <xf numFmtId="0" fontId="10" fillId="3" borderId="21" xfId="0" applyFont="1" applyFill="1" applyBorder="1" applyProtection="1">
      <protection locked="0"/>
    </xf>
    <xf numFmtId="0" fontId="10" fillId="3" borderId="23" xfId="0" applyFont="1" applyFill="1" applyBorder="1" applyProtection="1">
      <protection locked="0"/>
    </xf>
    <xf numFmtId="165" fontId="10" fillId="3" borderId="23" xfId="0" applyNumberFormat="1" applyFont="1" applyFill="1" applyBorder="1" applyProtection="1">
      <protection locked="0"/>
    </xf>
    <xf numFmtId="9" fontId="10" fillId="3" borderId="23" xfId="0" applyNumberFormat="1" applyFont="1" applyFill="1" applyBorder="1" applyProtection="1">
      <protection locked="0"/>
    </xf>
    <xf numFmtId="165" fontId="10" fillId="3" borderId="21" xfId="0" applyNumberFormat="1" applyFont="1" applyFill="1" applyBorder="1" applyProtection="1">
      <protection locked="0"/>
    </xf>
    <xf numFmtId="165" fontId="10" fillId="3" borderId="30" xfId="0" applyNumberFormat="1" applyFont="1" applyFill="1" applyBorder="1" applyProtection="1">
      <protection locked="0"/>
    </xf>
    <xf numFmtId="0" fontId="10" fillId="4" borderId="22" xfId="0" applyFont="1" applyFill="1" applyBorder="1" applyProtection="1">
      <protection locked="0"/>
    </xf>
    <xf numFmtId="0" fontId="10" fillId="4" borderId="23" xfId="0" applyFont="1" applyFill="1" applyBorder="1" applyProtection="1">
      <protection locked="0"/>
    </xf>
    <xf numFmtId="165" fontId="10" fillId="4" borderId="23" xfId="0" applyNumberFormat="1" applyFont="1" applyFill="1" applyBorder="1" applyProtection="1">
      <protection locked="0"/>
    </xf>
    <xf numFmtId="9" fontId="10" fillId="4" borderId="23" xfId="0" applyNumberFormat="1" applyFont="1" applyFill="1" applyBorder="1" applyProtection="1">
      <protection locked="0"/>
    </xf>
    <xf numFmtId="0" fontId="10" fillId="4" borderId="21" xfId="0" applyFont="1" applyFill="1" applyBorder="1" applyProtection="1">
      <protection locked="0"/>
    </xf>
    <xf numFmtId="0" fontId="10" fillId="4" borderId="30" xfId="0" applyFont="1" applyFill="1" applyBorder="1" applyProtection="1">
      <protection locked="0"/>
    </xf>
    <xf numFmtId="165" fontId="10" fillId="4" borderId="21" xfId="0" applyNumberFormat="1" applyFont="1" applyFill="1" applyBorder="1" applyProtection="1">
      <protection locked="0"/>
    </xf>
    <xf numFmtId="165" fontId="10" fillId="4" borderId="30" xfId="0" applyNumberFormat="1" applyFont="1" applyFill="1" applyBorder="1" applyProtection="1">
      <protection locked="0"/>
    </xf>
    <xf numFmtId="0" fontId="3" fillId="0" borderId="19" xfId="0" applyFont="1" applyBorder="1" applyProtection="1"/>
    <xf numFmtId="0" fontId="1" fillId="0" borderId="0" xfId="1" applyProtection="1"/>
    <xf numFmtId="0" fontId="0" fillId="0" borderId="0" xfId="0" applyProtection="1"/>
    <xf numFmtId="0" fontId="3" fillId="0" borderId="0" xfId="0" applyFont="1" applyProtection="1"/>
    <xf numFmtId="0" fontId="3" fillId="0" borderId="0" xfId="0" applyFont="1" applyBorder="1" applyProtection="1"/>
    <xf numFmtId="0" fontId="5" fillId="0" borderId="0" xfId="0" applyFont="1" applyAlignment="1" applyProtection="1">
      <alignment horizontal="left"/>
    </xf>
    <xf numFmtId="0" fontId="11" fillId="0" borderId="20" xfId="0" applyFont="1" applyBorder="1" applyAlignment="1" applyProtection="1">
      <alignment horizontal="center" wrapText="1"/>
    </xf>
    <xf numFmtId="0" fontId="7" fillId="0" borderId="0" xfId="0" applyFont="1" applyBorder="1" applyProtection="1"/>
    <xf numFmtId="0" fontId="3" fillId="0" borderId="0" xfId="0" applyFont="1" applyFill="1" applyBorder="1" applyAlignment="1" applyProtection="1">
      <alignment horizontal="center"/>
    </xf>
    <xf numFmtId="0" fontId="10" fillId="0" borderId="9" xfId="0" applyFont="1" applyBorder="1" applyProtection="1"/>
    <xf numFmtId="0" fontId="3" fillId="0" borderId="0" xfId="0" applyFont="1" applyFill="1" applyBorder="1" applyProtection="1"/>
    <xf numFmtId="0" fontId="10" fillId="0" borderId="16" xfId="0" applyFont="1" applyBorder="1" applyProtection="1"/>
    <xf numFmtId="0" fontId="4" fillId="0" borderId="0" xfId="0" applyFont="1" applyBorder="1" applyAlignment="1" applyProtection="1">
      <alignment horizontal="right"/>
    </xf>
    <xf numFmtId="0" fontId="5" fillId="0" borderId="24" xfId="0" applyFont="1" applyBorder="1" applyProtection="1"/>
    <xf numFmtId="0" fontId="5" fillId="0" borderId="25" xfId="0" applyFont="1" applyBorder="1" applyProtection="1"/>
    <xf numFmtId="0" fontId="5" fillId="0" borderId="26" xfId="0" applyFont="1" applyBorder="1" applyProtection="1"/>
    <xf numFmtId="0" fontId="4" fillId="0" borderId="0" xfId="0" applyFont="1" applyFill="1" applyBorder="1" applyAlignment="1" applyProtection="1">
      <alignment horizontal="right"/>
    </xf>
    <xf numFmtId="0" fontId="5" fillId="0" borderId="27" xfId="0" applyFont="1" applyBorder="1" applyProtection="1"/>
    <xf numFmtId="0" fontId="5" fillId="0" borderId="28" xfId="0" applyFont="1" applyBorder="1" applyProtection="1"/>
    <xf numFmtId="0" fontId="5" fillId="0" borderId="29" xfId="0" applyFont="1" applyBorder="1" applyProtection="1"/>
    <xf numFmtId="2" fontId="10" fillId="0" borderId="23" xfId="0" applyNumberFormat="1" applyFont="1" applyBorder="1" applyProtection="1"/>
    <xf numFmtId="0" fontId="10" fillId="0" borderId="23" xfId="0" applyFont="1" applyBorder="1" applyProtection="1"/>
    <xf numFmtId="166" fontId="10" fillId="0" borderId="23" xfId="0" applyNumberFormat="1" applyFont="1" applyBorder="1" applyProtection="1"/>
    <xf numFmtId="165" fontId="10" fillId="0" borderId="23" xfId="0" applyNumberFormat="1" applyFont="1" applyBorder="1" applyProtection="1"/>
    <xf numFmtId="0" fontId="10" fillId="0" borderId="18" xfId="0" applyFont="1" applyBorder="1" applyProtection="1"/>
    <xf numFmtId="165" fontId="10" fillId="0" borderId="30" xfId="0" applyNumberFormat="1" applyFont="1" applyBorder="1" applyProtection="1"/>
    <xf numFmtId="0" fontId="10" fillId="0" borderId="0" xfId="0" applyFont="1" applyBorder="1" applyProtection="1"/>
    <xf numFmtId="0" fontId="14" fillId="0" borderId="0" xfId="0" applyFont="1" applyBorder="1" applyAlignment="1" applyProtection="1">
      <alignment horizontal="right"/>
    </xf>
    <xf numFmtId="0" fontId="10" fillId="0" borderId="0" xfId="0" applyFont="1" applyBorder="1" applyAlignment="1" applyProtection="1">
      <alignment horizontal="right"/>
    </xf>
    <xf numFmtId="164" fontId="10" fillId="0" borderId="0" xfId="0" applyNumberFormat="1" applyFont="1" applyBorder="1" applyProtection="1"/>
    <xf numFmtId="0" fontId="11" fillId="0" borderId="0" xfId="0" applyFont="1" applyBorder="1" applyProtection="1"/>
    <xf numFmtId="0" fontId="10" fillId="0" borderId="0" xfId="0" applyFont="1" applyFill="1" applyBorder="1" applyProtection="1"/>
    <xf numFmtId="0" fontId="10" fillId="0" borderId="9" xfId="0" applyFont="1" applyBorder="1" applyAlignment="1" applyProtection="1">
      <alignment horizontal="right" wrapText="1"/>
    </xf>
    <xf numFmtId="0" fontId="10" fillId="0" borderId="18" xfId="0" applyFont="1" applyBorder="1" applyAlignment="1" applyProtection="1">
      <alignment horizontal="right"/>
    </xf>
    <xf numFmtId="0" fontId="11" fillId="0" borderId="0" xfId="0" applyFont="1" applyBorder="1" applyAlignment="1" applyProtection="1">
      <alignment horizontal="right"/>
    </xf>
    <xf numFmtId="165" fontId="10" fillId="0" borderId="0" xfId="0" applyNumberFormat="1" applyFont="1" applyBorder="1" applyProtection="1"/>
    <xf numFmtId="0" fontId="10" fillId="0" borderId="9" xfId="0" applyFont="1" applyBorder="1" applyAlignment="1" applyProtection="1">
      <alignment horizontal="right"/>
    </xf>
    <xf numFmtId="0" fontId="11" fillId="0" borderId="0" xfId="0" applyFont="1" applyBorder="1" applyAlignment="1" applyProtection="1">
      <alignment horizontal="center" wrapText="1"/>
    </xf>
    <xf numFmtId="165" fontId="3" fillId="0" borderId="0" xfId="0" applyNumberFormat="1" applyFont="1" applyBorder="1" applyProtection="1"/>
    <xf numFmtId="0" fontId="9" fillId="0" borderId="31" xfId="0" applyFont="1" applyBorder="1" applyAlignment="1" applyProtection="1">
      <alignment horizontal="center" vertical="center" wrapText="1"/>
    </xf>
    <xf numFmtId="0" fontId="3" fillId="0" borderId="32" xfId="0" applyFont="1" applyBorder="1" applyProtection="1"/>
    <xf numFmtId="0" fontId="10" fillId="0" borderId="0" xfId="0" applyFont="1" applyBorder="1" applyAlignment="1" applyProtection="1">
      <alignment horizontal="center"/>
    </xf>
    <xf numFmtId="165" fontId="8" fillId="0" borderId="33" xfId="0" applyNumberFormat="1" applyFont="1" applyBorder="1" applyAlignment="1" applyProtection="1">
      <alignment horizontal="right"/>
    </xf>
    <xf numFmtId="0" fontId="2" fillId="0" borderId="0" xfId="0" applyFont="1" applyAlignment="1" applyProtection="1">
      <alignment horizontal="center"/>
    </xf>
    <xf numFmtId="0" fontId="2" fillId="0" borderId="0" xfId="0" applyFont="1" applyProtection="1"/>
    <xf numFmtId="0" fontId="4" fillId="0" borderId="0" xfId="0" applyFont="1" applyAlignment="1" applyProtection="1">
      <alignment horizontal="center"/>
    </xf>
    <xf numFmtId="0" fontId="3" fillId="0" borderId="0" xfId="0" applyFont="1" applyAlignment="1" applyProtection="1">
      <alignment horizontal="center"/>
    </xf>
    <xf numFmtId="0" fontId="5" fillId="0" borderId="1" xfId="0" applyFont="1" applyBorder="1" applyAlignment="1" applyProtection="1">
      <alignment wrapText="1"/>
    </xf>
    <xf numFmtId="0" fontId="5" fillId="0" borderId="3" xfId="0" applyFont="1" applyBorder="1" applyAlignment="1" applyProtection="1">
      <alignment wrapText="1"/>
    </xf>
    <xf numFmtId="0" fontId="5" fillId="0" borderId="0" xfId="0" applyFont="1" applyProtection="1"/>
    <xf numFmtId="0" fontId="10" fillId="0" borderId="0" xfId="0" applyFont="1" applyAlignment="1" applyProtection="1">
      <alignment horizontal="center"/>
    </xf>
    <xf numFmtId="0" fontId="5" fillId="0" borderId="1" xfId="0" applyFont="1" applyBorder="1" applyProtection="1"/>
    <xf numFmtId="0" fontId="10" fillId="0" borderId="0" xfId="0" applyFont="1" applyAlignment="1" applyProtection="1">
      <alignment horizontal="left"/>
    </xf>
    <xf numFmtId="0" fontId="5" fillId="0" borderId="3" xfId="0" applyFont="1" applyBorder="1" applyProtection="1"/>
    <xf numFmtId="0" fontId="4" fillId="0" borderId="0" xfId="0" applyFont="1" applyProtection="1"/>
    <xf numFmtId="0" fontId="4" fillId="0" borderId="20" xfId="0" applyFont="1" applyBorder="1" applyAlignment="1" applyProtection="1">
      <alignment horizontal="center" vertical="center"/>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5" fillId="0" borderId="0" xfId="0" applyFont="1" applyAlignment="1" applyProtection="1">
      <alignment horizontal="left" wrapText="1"/>
    </xf>
    <xf numFmtId="4" fontId="4" fillId="0" borderId="1" xfId="0" applyNumberFormat="1" applyFont="1" applyBorder="1" applyAlignment="1" applyProtection="1">
      <alignment horizontal="center"/>
    </xf>
    <xf numFmtId="0" fontId="4" fillId="0" borderId="8" xfId="0" applyFont="1" applyBorder="1" applyAlignment="1" applyProtection="1">
      <alignment horizontal="center"/>
    </xf>
    <xf numFmtId="4" fontId="4" fillId="0" borderId="2" xfId="0" applyNumberFormat="1" applyFont="1" applyBorder="1" applyAlignment="1" applyProtection="1">
      <alignment horizontal="center"/>
    </xf>
    <xf numFmtId="0" fontId="10" fillId="0" borderId="10" xfId="0" applyFont="1" applyBorder="1" applyAlignment="1" applyProtection="1">
      <alignment horizontal="center"/>
    </xf>
    <xf numFmtId="164" fontId="10" fillId="0" borderId="11" xfId="0" applyNumberFormat="1" applyFont="1" applyBorder="1" applyAlignment="1" applyProtection="1">
      <alignment horizontal="center"/>
    </xf>
    <xf numFmtId="4" fontId="5" fillId="0" borderId="12" xfId="0" applyNumberFormat="1" applyFont="1" applyBorder="1" applyAlignment="1" applyProtection="1">
      <alignment horizontal="center"/>
    </xf>
    <xf numFmtId="4" fontId="4" fillId="0" borderId="13" xfId="0" applyNumberFormat="1" applyFont="1" applyBorder="1" applyAlignment="1" applyProtection="1">
      <alignment horizontal="center"/>
    </xf>
    <xf numFmtId="0" fontId="4" fillId="0" borderId="14" xfId="0" applyFont="1" applyBorder="1" applyAlignment="1" applyProtection="1">
      <alignment horizontal="center"/>
    </xf>
    <xf numFmtId="4" fontId="4" fillId="0" borderId="15" xfId="0" applyNumberFormat="1" applyFont="1" applyBorder="1" applyAlignment="1" applyProtection="1">
      <alignment horizontal="center"/>
    </xf>
    <xf numFmtId="0" fontId="10" fillId="0" borderId="13" xfId="0" applyFont="1" applyBorder="1" applyAlignment="1" applyProtection="1">
      <alignment horizontal="center"/>
    </xf>
    <xf numFmtId="164" fontId="10" fillId="0" borderId="14" xfId="0" applyNumberFormat="1" applyFont="1" applyBorder="1" applyAlignment="1" applyProtection="1">
      <alignment horizontal="center"/>
    </xf>
    <xf numFmtId="4" fontId="5" fillId="0" borderId="15" xfId="0" applyNumberFormat="1" applyFont="1" applyBorder="1" applyAlignment="1" applyProtection="1">
      <alignment horizontal="center"/>
    </xf>
    <xf numFmtId="4" fontId="4" fillId="0" borderId="3" xfId="0" applyNumberFormat="1" applyFont="1" applyBorder="1" applyAlignment="1" applyProtection="1">
      <alignment horizontal="center"/>
    </xf>
    <xf numFmtId="4" fontId="4" fillId="0" borderId="17" xfId="0" applyNumberFormat="1" applyFont="1" applyBorder="1" applyAlignment="1" applyProtection="1">
      <alignment horizontal="center"/>
    </xf>
    <xf numFmtId="4" fontId="4" fillId="0" borderId="4" xfId="0" applyNumberFormat="1" applyFont="1" applyBorder="1" applyAlignment="1" applyProtection="1">
      <alignment horizontal="center"/>
    </xf>
    <xf numFmtId="0" fontId="10" fillId="0" borderId="3" xfId="0" applyFont="1" applyBorder="1" applyAlignment="1" applyProtection="1">
      <alignment horizontal="center"/>
    </xf>
    <xf numFmtId="164" fontId="10" fillId="0" borderId="17" xfId="0" applyNumberFormat="1" applyFont="1" applyBorder="1" applyAlignment="1" applyProtection="1">
      <alignment horizontal="center"/>
    </xf>
    <xf numFmtId="4" fontId="5" fillId="0" borderId="4" xfId="0" applyNumberFormat="1" applyFont="1" applyBorder="1" applyAlignment="1" applyProtection="1">
      <alignment horizontal="center"/>
    </xf>
    <xf numFmtId="0" fontId="6" fillId="0" borderId="0" xfId="0" applyFont="1" applyAlignment="1" applyProtection="1">
      <alignment horizontal="left"/>
    </xf>
  </cellXfs>
  <cellStyles count="2">
    <cellStyle name="Normal" xfId="0" builtinId="0"/>
    <cellStyle name="Title" xfId="1"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AccuFlow HP ROI'!A1"/></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2.png"/><Relationship Id="rId1" Type="http://schemas.openxmlformats.org/officeDocument/2006/relationships/hyperlink" Target="#'Accuflow Flowmeter Calc'!A1"/></Relationships>
</file>

<file path=xl/drawings/drawing1.xml><?xml version="1.0" encoding="utf-8"?>
<xdr:wsDr xmlns:xdr="http://schemas.openxmlformats.org/drawingml/2006/spreadsheetDrawing" xmlns:a="http://schemas.openxmlformats.org/drawingml/2006/main">
  <xdr:twoCellAnchor>
    <xdr:from>
      <xdr:col>4</xdr:col>
      <xdr:colOff>779752</xdr:colOff>
      <xdr:row>3</xdr:row>
      <xdr:rowOff>152400</xdr:rowOff>
    </xdr:from>
    <xdr:to>
      <xdr:col>10</xdr:col>
      <xdr:colOff>306100</xdr:colOff>
      <xdr:row>11</xdr:row>
      <xdr:rowOff>95250</xdr:rowOff>
    </xdr:to>
    <xdr:sp macro="" textlink="">
      <xdr:nvSpPr>
        <xdr:cNvPr id="2" name="Rounded Rectangle 1"/>
        <xdr:cNvSpPr/>
      </xdr:nvSpPr>
      <xdr:spPr>
        <a:xfrm>
          <a:off x="3789652" y="962025"/>
          <a:ext cx="4003098" cy="1990725"/>
        </a:xfrm>
        <a:prstGeom prst="round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rtlCol="0" anchor="ctr"/>
        <a:lstStyle/>
        <a:p>
          <a:pPr algn="ctr"/>
          <a:r>
            <a:rPr lang="en-US" sz="1400" b="1"/>
            <a:t>Fill in the details to the left first to determine</a:t>
          </a:r>
          <a:r>
            <a:rPr lang="en-US" sz="1400" b="1" baseline="0"/>
            <a:t> which AccuFlow system best fits your needs.</a:t>
          </a:r>
        </a:p>
        <a:p>
          <a:pPr algn="ctr"/>
          <a:endParaRPr lang="en-US" sz="1400" baseline="0"/>
        </a:p>
        <a:p>
          <a:pPr algn="ctr"/>
          <a:r>
            <a:rPr lang="en-US" sz="1400" i="1" baseline="0"/>
            <a:t>Example:  If you determine the maximum Gallons Per minute you will apply is 55, this means you would need an AccuFlow HP system</a:t>
          </a:r>
          <a:endParaRPr lang="en-US" sz="1400" i="1"/>
        </a:p>
      </xdr:txBody>
    </xdr:sp>
    <xdr:clientData/>
  </xdr:twoCellAnchor>
  <xdr:twoCellAnchor>
    <xdr:from>
      <xdr:col>1</xdr:col>
      <xdr:colOff>209550</xdr:colOff>
      <xdr:row>18</xdr:row>
      <xdr:rowOff>0</xdr:rowOff>
    </xdr:from>
    <xdr:to>
      <xdr:col>10</xdr:col>
      <xdr:colOff>552450</xdr:colOff>
      <xdr:row>39</xdr:row>
      <xdr:rowOff>0</xdr:rowOff>
    </xdr:to>
    <xdr:sp macro="" textlink="">
      <xdr:nvSpPr>
        <xdr:cNvPr id="3" name="Rounded Rectangle 2">
          <a:hlinkClick xmlns:r="http://schemas.openxmlformats.org/officeDocument/2006/relationships" r:id="rId1"/>
        </xdr:cNvPr>
        <xdr:cNvSpPr/>
      </xdr:nvSpPr>
      <xdr:spPr>
        <a:xfrm>
          <a:off x="209550" y="4667250"/>
          <a:ext cx="7829550" cy="3562350"/>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r>
            <a:rPr lang="en-US" sz="2000" u="sng">
              <a:solidFill>
                <a:schemeClr val="bg1"/>
              </a:solidFill>
            </a:rPr>
            <a:t>Notice</a:t>
          </a:r>
          <a:endParaRPr lang="en-US" sz="2000" u="sng" baseline="0">
            <a:solidFill>
              <a:schemeClr val="bg1"/>
            </a:solidFill>
          </a:endParaRPr>
        </a:p>
        <a:p>
          <a:pPr algn="l"/>
          <a:r>
            <a:rPr lang="en-US" sz="1100" baseline="0">
              <a:solidFill>
                <a:schemeClr val="bg1"/>
              </a:solidFill>
            </a:rPr>
            <a:t>1. The AccuFlow HP system has been tested to 75 gpm using dual bottom draw high flow valves on the nurse tanks. Results will vary depending on the tank, tank valves and supply hardware.</a:t>
          </a:r>
        </a:p>
        <a:p>
          <a:pPr algn="l"/>
          <a:endParaRPr lang="en-US" sz="1100" baseline="0">
            <a:solidFill>
              <a:schemeClr val="bg1"/>
            </a:solidFill>
          </a:endParaRPr>
        </a:p>
        <a:p>
          <a:pPr algn="l"/>
          <a:r>
            <a:rPr lang="en-US" sz="1100" baseline="0">
              <a:solidFill>
                <a:schemeClr val="bg1"/>
              </a:solidFill>
            </a:rPr>
            <a:t>2. </a:t>
          </a:r>
          <a:r>
            <a:rPr lang="en-US" sz="1100">
              <a:solidFill>
                <a:schemeClr val="lt1"/>
              </a:solidFill>
              <a:latin typeface="+mn-lt"/>
              <a:ea typeface="+mn-ea"/>
              <a:cs typeface="+mn-cs"/>
            </a:rPr>
            <a:t>At a minimum, Accuflow HP should utilize from the nurse tank 1 1/4 high flow withdraw valves, 1 1/4 dip tubes and 1 1/4 supply hoses. 1 1/2 for all is better. Bigger plumbing = less vapor = more capacity.</a:t>
          </a:r>
          <a:endParaRPr lang="en-US" sz="1100" baseline="0">
            <a:solidFill>
              <a:schemeClr val="bg1"/>
            </a:solidFill>
          </a:endParaRPr>
        </a:p>
        <a:p>
          <a:pPr algn="l"/>
          <a:endParaRPr lang="en-US" sz="1100" baseline="0">
            <a:solidFill>
              <a:schemeClr val="bg1"/>
            </a:solidFill>
          </a:endParaRPr>
        </a:p>
        <a:p>
          <a:pPr algn="l"/>
          <a:r>
            <a:rPr lang="en-US" sz="1100" baseline="0">
              <a:solidFill>
                <a:schemeClr val="bg1"/>
              </a:solidFill>
            </a:rPr>
            <a:t>3. Temperature and Tank pressure play a role in moving NH3 from the nurse tank to the AccuFlow Cooler</a:t>
          </a:r>
          <a:r>
            <a:rPr lang="en-US" sz="1100" baseline="0">
              <a:solidFill>
                <a:srgbClr val="FFFF00"/>
              </a:solidFill>
            </a:rPr>
            <a:t>.  </a:t>
          </a:r>
        </a:p>
        <a:p>
          <a:pPr algn="l"/>
          <a:r>
            <a:rPr lang="en-US" sz="1100" i="1" baseline="0">
              <a:solidFill>
                <a:schemeClr val="bg1"/>
              </a:solidFill>
            </a:rPr>
            <a:t>Example: On a warm day with good tank pressure typically greater than 85 psi, you may be able to achieve target rate.  When the outside temperatures drop,  the tank pressure also drops and you may no longer be able to hit your target rate at the speed you would normally like to drive.  In this case,  the AccuFlow HP system can overcome the temperature variables and keep you applying at the speed you like.</a:t>
          </a:r>
        </a:p>
        <a:p>
          <a:pPr algn="l"/>
          <a:endParaRPr lang="en-US" sz="1100" baseline="0">
            <a:solidFill>
              <a:srgbClr val="FFFF00"/>
            </a:solidFill>
          </a:endParaRPr>
        </a:p>
        <a:p>
          <a:pPr algn="l"/>
          <a:r>
            <a:rPr lang="en-US" sz="1100" baseline="0">
              <a:solidFill>
                <a:schemeClr val="bg1"/>
              </a:solidFill>
            </a:rPr>
            <a:t>4. If you want to see the Return on Investment  with the AccuFlow HP system and you are a custom applicator, click anywhere in this black box and fill out the details.</a:t>
          </a:r>
        </a:p>
      </xdr:txBody>
    </xdr:sp>
    <xdr:clientData/>
  </xdr:twoCellAnchor>
  <xdr:twoCellAnchor editAs="oneCell">
    <xdr:from>
      <xdr:col>1</xdr:col>
      <xdr:colOff>0</xdr:colOff>
      <xdr:row>0</xdr:row>
      <xdr:rowOff>0</xdr:rowOff>
    </xdr:from>
    <xdr:to>
      <xdr:col>2</xdr:col>
      <xdr:colOff>180975</xdr:colOff>
      <xdr:row>1</xdr:row>
      <xdr:rowOff>143335</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828800" cy="4767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408385</xdr:colOff>
      <xdr:row>21</xdr:row>
      <xdr:rowOff>286078</xdr:rowOff>
    </xdr:from>
    <xdr:to>
      <xdr:col>10</xdr:col>
      <xdr:colOff>2956</xdr:colOff>
      <xdr:row>28</xdr:row>
      <xdr:rowOff>187544</xdr:rowOff>
    </xdr:to>
    <xdr:sp macro="" textlink="">
      <xdr:nvSpPr>
        <xdr:cNvPr id="2" name="Rectangle 1"/>
        <xdr:cNvSpPr/>
      </xdr:nvSpPr>
      <xdr:spPr>
        <a:xfrm>
          <a:off x="5618560" y="5601028"/>
          <a:ext cx="3061671" cy="1596916"/>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rtlCol="0" anchor="ctr"/>
        <a:lstStyle/>
        <a:p>
          <a:pPr algn="ctr"/>
          <a:r>
            <a:rPr lang="en-US" sz="1400" b="0"/>
            <a:t>System has been tested to 75 gpm using dual bottom draw high flow valves on the</a:t>
          </a:r>
          <a:r>
            <a:rPr lang="en-US" sz="1400" b="0" baseline="0"/>
            <a:t> nurse tanks.  Results will vary depending on the tank, tank valves and supply hardware.</a:t>
          </a:r>
        </a:p>
      </xdr:txBody>
    </xdr:sp>
    <xdr:clientData/>
  </xdr:twoCellAnchor>
  <xdr:twoCellAnchor editAs="oneCell">
    <xdr:from>
      <xdr:col>9</xdr:col>
      <xdr:colOff>9525</xdr:colOff>
      <xdr:row>34</xdr:row>
      <xdr:rowOff>180975</xdr:rowOff>
    </xdr:from>
    <xdr:to>
      <xdr:col>9</xdr:col>
      <xdr:colOff>666667</xdr:colOff>
      <xdr:row>36</xdr:row>
      <xdr:rowOff>199944</xdr:rowOff>
    </xdr:to>
    <xdr:pic>
      <xdr:nvPicPr>
        <xdr:cNvPr id="4" name="Picture 3" descr="Left Arrow.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9848850" y="8258175"/>
          <a:ext cx="657142" cy="638094"/>
        </a:xfrm>
        <a:prstGeom prst="rect">
          <a:avLst/>
        </a:prstGeom>
      </xdr:spPr>
    </xdr:pic>
    <xdr:clientData/>
  </xdr:twoCellAnchor>
  <xdr:twoCellAnchor editAs="oneCell">
    <xdr:from>
      <xdr:col>1</xdr:col>
      <xdr:colOff>0</xdr:colOff>
      <xdr:row>0</xdr:row>
      <xdr:rowOff>0</xdr:rowOff>
    </xdr:from>
    <xdr:to>
      <xdr:col>1</xdr:col>
      <xdr:colOff>1828800</xdr:colOff>
      <xdr:row>1</xdr:row>
      <xdr:rowOff>143335</xdr:rowOff>
    </xdr:to>
    <xdr:pic>
      <xdr:nvPicPr>
        <xdr:cNvPr id="11" name="Picture 10"/>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828800" cy="476710"/>
        </a:xfrm>
        <a:prstGeom prst="rect">
          <a:avLst/>
        </a:prstGeom>
      </xdr:spPr>
    </xdr:pic>
    <xdr:clientData/>
  </xdr:twoCellAnchor>
</xdr:wsDr>
</file>

<file path=xl/theme/theme1.xml><?xml version="1.0" encoding="utf-8"?>
<a:theme xmlns:a="http://schemas.openxmlformats.org/drawingml/2006/main" name="Raven Official Microsoft Theme">
  <a:themeElements>
    <a:clrScheme name="Raven Offical Color Theme">
      <a:dk1>
        <a:sysClr val="windowText" lastClr="000000"/>
      </a:dk1>
      <a:lt1>
        <a:sysClr val="window" lastClr="FFFFFF"/>
      </a:lt1>
      <a:dk2>
        <a:srgbClr val="00609C"/>
      </a:dk2>
      <a:lt2>
        <a:srgbClr val="A3AAAD"/>
      </a:lt2>
      <a:accent1>
        <a:srgbClr val="163962"/>
      </a:accent1>
      <a:accent2>
        <a:srgbClr val="62A744"/>
      </a:accent2>
      <a:accent3>
        <a:srgbClr val="5B6770"/>
      </a:accent3>
      <a:accent4>
        <a:srgbClr val="00609C"/>
      </a:accent4>
      <a:accent5>
        <a:srgbClr val="D2AF1F"/>
      </a:accent5>
      <a:accent6>
        <a:srgbClr val="D15F27"/>
      </a:accent6>
      <a:hlink>
        <a:srgbClr val="163962"/>
      </a:hlink>
      <a:folHlink>
        <a:srgbClr val="163962"/>
      </a:folHlink>
    </a:clrScheme>
    <a:fontScheme name="Raven Official Font Theme">
      <a:majorFont>
        <a:latin typeface="Segoe UI"/>
        <a:ea typeface=""/>
        <a:cs typeface=""/>
      </a:majorFont>
      <a:minorFont>
        <a:latin typeface="Segoe U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Raven Official Microsoft Theme" id="{7D18AA3D-FA9B-46D7-A2DE-D7220DF70700}" vid="{CC9BAD9A-0FC6-47AD-8BC5-8E4C98B93B1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6"/>
  <sheetViews>
    <sheetView showGridLines="0" tabSelected="1" workbookViewId="0">
      <selection activeCell="C4" sqref="C4"/>
    </sheetView>
  </sheetViews>
  <sheetFormatPr defaultRowHeight="16.5" x14ac:dyDescent="0.3"/>
  <cols>
    <col min="1" max="1" width="9" style="23"/>
    <col min="2" max="2" width="21.625" style="23" bestFit="1" customWidth="1"/>
    <col min="3" max="3" width="13.125" style="23" customWidth="1"/>
    <col min="4" max="4" width="4.75" style="23" customWidth="1"/>
    <col min="5" max="5" width="13.125" style="23" customWidth="1"/>
    <col min="6" max="6" width="9" style="23"/>
    <col min="7" max="7" width="11.5" style="23" customWidth="1"/>
    <col min="8" max="8" width="12.375" style="23" bestFit="1" customWidth="1"/>
    <col min="9" max="9" width="5.875" style="23" bestFit="1" customWidth="1"/>
    <col min="10" max="10" width="6.875" style="23" bestFit="1" customWidth="1"/>
    <col min="11" max="11" width="7.75" style="23" bestFit="1" customWidth="1"/>
    <col min="12" max="12" width="9" style="65"/>
    <col min="13" max="16384" width="9" style="23"/>
  </cols>
  <sheetData>
    <row r="1" spans="2:12" ht="26.25" x14ac:dyDescent="0.45">
      <c r="C1" s="63"/>
      <c r="D1" s="21" t="s">
        <v>23</v>
      </c>
      <c r="E1" s="63"/>
      <c r="F1" s="64"/>
      <c r="G1" s="64"/>
    </row>
    <row r="2" spans="2:12" ht="20.25" x14ac:dyDescent="0.35">
      <c r="B2" s="64"/>
      <c r="C2" s="63"/>
      <c r="D2" s="25" t="s">
        <v>65</v>
      </c>
      <c r="E2" s="63"/>
      <c r="F2" s="64"/>
      <c r="G2" s="64"/>
    </row>
    <row r="3" spans="2:12" ht="17.25" thickBot="1" x14ac:dyDescent="0.35">
      <c r="C3" s="66"/>
      <c r="D3" s="66"/>
      <c r="E3" s="66"/>
    </row>
    <row r="4" spans="2:12" ht="29.25" x14ac:dyDescent="0.3">
      <c r="B4" s="67" t="s">
        <v>0</v>
      </c>
      <c r="C4" s="4">
        <v>8</v>
      </c>
      <c r="D4" s="66"/>
      <c r="E4" s="66"/>
    </row>
    <row r="5" spans="2:12" ht="30" thickBot="1" x14ac:dyDescent="0.35">
      <c r="B5" s="68" t="s">
        <v>1</v>
      </c>
      <c r="C5" s="5">
        <v>3</v>
      </c>
      <c r="D5" s="66"/>
      <c r="E5" s="66"/>
    </row>
    <row r="6" spans="2:12" ht="17.25" thickBot="1" x14ac:dyDescent="0.35">
      <c r="B6" s="69"/>
      <c r="C6" s="70"/>
      <c r="D6" s="66"/>
      <c r="E6" s="66"/>
    </row>
    <row r="7" spans="2:12" x14ac:dyDescent="0.3">
      <c r="B7" s="71" t="s">
        <v>2</v>
      </c>
      <c r="C7" s="4">
        <v>250</v>
      </c>
      <c r="D7" s="72" t="s">
        <v>3</v>
      </c>
      <c r="E7" s="70"/>
    </row>
    <row r="8" spans="2:12" ht="17.25" thickBot="1" x14ac:dyDescent="0.35">
      <c r="B8" s="73" t="s">
        <v>4</v>
      </c>
      <c r="C8" s="5">
        <v>125</v>
      </c>
      <c r="D8" s="72" t="s">
        <v>3</v>
      </c>
      <c r="E8" s="70"/>
    </row>
    <row r="9" spans="2:12" ht="17.25" thickBot="1" x14ac:dyDescent="0.35">
      <c r="B9" s="69"/>
      <c r="C9" s="70"/>
      <c r="D9" s="66"/>
      <c r="E9" s="66"/>
    </row>
    <row r="10" spans="2:12" x14ac:dyDescent="0.3">
      <c r="B10" s="71" t="s">
        <v>5</v>
      </c>
      <c r="C10" s="4">
        <v>720</v>
      </c>
      <c r="D10" s="66"/>
      <c r="E10" s="66"/>
    </row>
    <row r="11" spans="2:12" ht="17.25" thickBot="1" x14ac:dyDescent="0.35">
      <c r="B11" s="73" t="s">
        <v>6</v>
      </c>
      <c r="C11" s="5">
        <v>360</v>
      </c>
      <c r="D11" s="66"/>
      <c r="E11" s="66"/>
    </row>
    <row r="12" spans="2:12" x14ac:dyDescent="0.3">
      <c r="B12" s="69"/>
      <c r="C12" s="66"/>
      <c r="D12" s="66"/>
      <c r="E12" s="66"/>
    </row>
    <row r="13" spans="2:12" ht="17.25" thickBot="1" x14ac:dyDescent="0.35"/>
    <row r="14" spans="2:12" s="74" customFormat="1" ht="29.25" thickBot="1" x14ac:dyDescent="0.3">
      <c r="C14" s="98" t="s">
        <v>7</v>
      </c>
      <c r="D14" s="98"/>
      <c r="E14" s="98"/>
      <c r="F14" s="98"/>
      <c r="H14" s="75" t="s">
        <v>8</v>
      </c>
      <c r="I14" s="76" t="s">
        <v>9</v>
      </c>
      <c r="J14" s="77" t="s">
        <v>10</v>
      </c>
      <c r="K14" s="78" t="s">
        <v>11</v>
      </c>
    </row>
    <row r="15" spans="2:12" ht="29.25" x14ac:dyDescent="0.3">
      <c r="B15" s="79" t="s">
        <v>12</v>
      </c>
      <c r="C15" s="80">
        <f>(C5*(C8/4.22)*C11)/5940</f>
        <v>5.3856096510124951</v>
      </c>
      <c r="D15" s="81" t="s">
        <v>13</v>
      </c>
      <c r="E15" s="82">
        <f>(C4*(C7/4.22)*C10)/5940</f>
        <v>57.446502944133279</v>
      </c>
      <c r="F15" s="74" t="s">
        <v>14</v>
      </c>
      <c r="G15" s="74"/>
      <c r="H15" s="29" t="s">
        <v>15</v>
      </c>
      <c r="I15" s="83">
        <v>30</v>
      </c>
      <c r="J15" s="84">
        <f>I15*4.22</f>
        <v>126.6</v>
      </c>
      <c r="K15" s="85">
        <f>J15*60</f>
        <v>7596</v>
      </c>
      <c r="L15" s="23"/>
    </row>
    <row r="16" spans="2:12" x14ac:dyDescent="0.3">
      <c r="B16" s="74"/>
      <c r="C16" s="86">
        <f>(C5*C8*C11)/5940</f>
        <v>22.727272727272727</v>
      </c>
      <c r="D16" s="87" t="s">
        <v>13</v>
      </c>
      <c r="E16" s="88">
        <f>(C7*C4*C10)/5940</f>
        <v>242.42424242424244</v>
      </c>
      <c r="F16" s="74" t="s">
        <v>16</v>
      </c>
      <c r="G16" s="74"/>
      <c r="H16" s="31" t="s">
        <v>17</v>
      </c>
      <c r="I16" s="89">
        <v>42</v>
      </c>
      <c r="J16" s="90">
        <f t="shared" ref="J16:J17" si="0">I16*4.22</f>
        <v>177.23999999999998</v>
      </c>
      <c r="K16" s="91">
        <f>J16*60</f>
        <v>10634.4</v>
      </c>
      <c r="L16" s="23"/>
    </row>
    <row r="17" spans="3:12" ht="17.25" thickBot="1" x14ac:dyDescent="0.35">
      <c r="C17" s="92">
        <f>C16*60</f>
        <v>1363.6363636363635</v>
      </c>
      <c r="D17" s="93" t="s">
        <v>13</v>
      </c>
      <c r="E17" s="94">
        <f>E16*60</f>
        <v>14545.454545454546</v>
      </c>
      <c r="F17" s="74" t="s">
        <v>18</v>
      </c>
      <c r="H17" s="44" t="s">
        <v>19</v>
      </c>
      <c r="I17" s="95">
        <v>75</v>
      </c>
      <c r="J17" s="96">
        <f t="shared" si="0"/>
        <v>316.5</v>
      </c>
      <c r="K17" s="97">
        <f>J17*60</f>
        <v>18990</v>
      </c>
      <c r="L17" s="23"/>
    </row>
    <row r="18" spans="3:12" x14ac:dyDescent="0.3">
      <c r="K18" s="65"/>
      <c r="L18" s="23"/>
    </row>
    <row r="20" spans="3:12" x14ac:dyDescent="0.3">
      <c r="C20" s="23" t="s">
        <v>20</v>
      </c>
      <c r="D20" s="23" t="s">
        <v>20</v>
      </c>
    </row>
    <row r="22" spans="3:12" hidden="1" x14ac:dyDescent="0.3">
      <c r="E22" s="66" t="s">
        <v>21</v>
      </c>
      <c r="F22" s="66" t="s">
        <v>22</v>
      </c>
    </row>
    <row r="23" spans="3:12" hidden="1" x14ac:dyDescent="0.3">
      <c r="E23" s="66">
        <v>30</v>
      </c>
      <c r="F23" s="66">
        <v>126</v>
      </c>
    </row>
    <row r="24" spans="3:12" hidden="1" x14ac:dyDescent="0.3">
      <c r="E24" s="66">
        <v>42</v>
      </c>
      <c r="F24" s="66">
        <f>E24*4.22</f>
        <v>177.23999999999998</v>
      </c>
    </row>
    <row r="25" spans="3:12" hidden="1" x14ac:dyDescent="0.3">
      <c r="E25" s="66">
        <v>60</v>
      </c>
      <c r="F25" s="66">
        <f>E25*4.22</f>
        <v>253.2</v>
      </c>
    </row>
    <row r="26" spans="3:12" x14ac:dyDescent="0.3">
      <c r="F26" s="23" t="s">
        <v>20</v>
      </c>
    </row>
  </sheetData>
  <sheetProtection algorithmName="SHA-512" hashValue="zlHjdXI5IZfD5Y0Z6LzGTqEihA/qiup8mhKg7MyIg0sRwryu6Zlrw9Nfy/1bjm1mtqLmuAcHzSxSC0tZ4O2aTw==" saltValue="ssCLyhPwC74O0KAN/g8vGA==" spinCount="100000" sheet="1" objects="1" scenarios="1" selectLockedCells="1"/>
  <mergeCells count="1">
    <mergeCell ref="C14:F1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9"/>
  <sheetViews>
    <sheetView showGridLines="0" workbookViewId="0">
      <selection activeCell="C5" sqref="C5"/>
    </sheetView>
  </sheetViews>
  <sheetFormatPr defaultRowHeight="16.5" x14ac:dyDescent="0.3"/>
  <cols>
    <col min="1" max="1" width="9" style="23"/>
    <col min="2" max="2" width="32" style="23" bestFit="1" customWidth="1"/>
    <col min="3" max="3" width="13.375" style="23" customWidth="1"/>
    <col min="4" max="4" width="4.125" style="23" customWidth="1"/>
    <col min="5" max="5" width="14.25" style="23" customWidth="1"/>
    <col min="6" max="6" width="4.625" style="23" bestFit="1" customWidth="1"/>
    <col min="7" max="7" width="33.75" style="23" customWidth="1"/>
    <col min="8" max="10" width="9" style="23"/>
    <col min="11" max="11" width="9" style="22"/>
    <col min="12" max="16384" width="9" style="23"/>
  </cols>
  <sheetData>
    <row r="1" spans="2:10" ht="26.25" x14ac:dyDescent="0.45">
      <c r="B1" s="20"/>
      <c r="C1" s="21" t="s">
        <v>59</v>
      </c>
      <c r="D1" s="22"/>
      <c r="E1" s="22"/>
      <c r="F1" s="20"/>
      <c r="G1" s="20"/>
      <c r="H1" s="20"/>
      <c r="I1" s="20"/>
      <c r="J1" s="20"/>
    </row>
    <row r="2" spans="2:10" ht="16.5" customHeight="1" x14ac:dyDescent="0.3">
      <c r="B2" s="24"/>
      <c r="C2" s="25" t="s">
        <v>66</v>
      </c>
      <c r="D2" s="22"/>
      <c r="E2" s="22"/>
      <c r="F2" s="24"/>
      <c r="G2" s="24"/>
      <c r="H2" s="24"/>
      <c r="I2" s="24"/>
      <c r="J2" s="24"/>
    </row>
    <row r="3" spans="2:10" ht="16.5" customHeight="1" thickBot="1" x14ac:dyDescent="0.35">
      <c r="B3" s="24"/>
      <c r="C3" s="22"/>
      <c r="D3" s="22"/>
      <c r="E3" s="22"/>
      <c r="F3" s="24"/>
      <c r="G3" s="24"/>
      <c r="H3" s="24"/>
      <c r="I3" s="24"/>
      <c r="J3" s="24"/>
    </row>
    <row r="4" spans="2:10" ht="97.5" thickBot="1" x14ac:dyDescent="0.35">
      <c r="B4" s="24"/>
      <c r="C4" s="26" t="s">
        <v>24</v>
      </c>
      <c r="D4" s="27"/>
      <c r="E4" s="26" t="s">
        <v>62</v>
      </c>
      <c r="F4" s="28"/>
      <c r="G4" s="24"/>
      <c r="H4" s="24"/>
      <c r="I4" s="24"/>
      <c r="J4" s="24"/>
    </row>
    <row r="5" spans="2:10" x14ac:dyDescent="0.3">
      <c r="B5" s="29" t="s">
        <v>25</v>
      </c>
      <c r="C5" s="6">
        <v>4</v>
      </c>
      <c r="D5" s="24" t="s">
        <v>20</v>
      </c>
      <c r="E5" s="12">
        <v>4</v>
      </c>
      <c r="F5" s="30"/>
      <c r="G5" s="24"/>
      <c r="H5" s="24"/>
      <c r="I5" s="24"/>
      <c r="J5" s="24"/>
    </row>
    <row r="6" spans="2:10" x14ac:dyDescent="0.3">
      <c r="B6" s="31" t="s">
        <v>26</v>
      </c>
      <c r="C6" s="7">
        <v>225</v>
      </c>
      <c r="D6" s="24" t="s">
        <v>20</v>
      </c>
      <c r="E6" s="13">
        <v>225</v>
      </c>
      <c r="F6" s="30"/>
      <c r="G6" s="24"/>
      <c r="H6" s="24"/>
      <c r="I6" s="24"/>
      <c r="J6" s="24"/>
    </row>
    <row r="7" spans="2:10" ht="17.25" thickBot="1" x14ac:dyDescent="0.35">
      <c r="B7" s="31" t="s">
        <v>27</v>
      </c>
      <c r="C7" s="7">
        <v>600</v>
      </c>
      <c r="D7" s="24"/>
      <c r="E7" s="13">
        <v>600</v>
      </c>
      <c r="F7" s="30"/>
      <c r="G7" s="24"/>
      <c r="H7" s="24"/>
      <c r="I7" s="24"/>
      <c r="J7" s="24"/>
    </row>
    <row r="8" spans="2:10" ht="17.25" thickBot="1" x14ac:dyDescent="0.35">
      <c r="B8" s="31" t="s">
        <v>28</v>
      </c>
      <c r="C8" s="1">
        <f>(C7*C5)/99</f>
        <v>24.242424242424242</v>
      </c>
      <c r="D8" s="24"/>
      <c r="E8" s="1">
        <f>(E7*E5)/99</f>
        <v>24.242424242424242</v>
      </c>
      <c r="F8" s="30"/>
      <c r="G8" s="32" t="s">
        <v>29</v>
      </c>
      <c r="H8" s="33" t="s">
        <v>30</v>
      </c>
      <c r="I8" s="34"/>
      <c r="J8" s="35"/>
    </row>
    <row r="9" spans="2:10" ht="17.25" thickBot="1" x14ac:dyDescent="0.35">
      <c r="B9" s="31" t="s">
        <v>31</v>
      </c>
      <c r="C9" s="7">
        <v>12</v>
      </c>
      <c r="D9" s="24"/>
      <c r="E9" s="13">
        <v>12</v>
      </c>
      <c r="F9" s="30"/>
      <c r="G9" s="32" t="s">
        <v>32</v>
      </c>
      <c r="H9" s="33" t="s">
        <v>63</v>
      </c>
      <c r="I9" s="34"/>
      <c r="J9" s="35"/>
    </row>
    <row r="10" spans="2:10" ht="17.25" thickBot="1" x14ac:dyDescent="0.35">
      <c r="B10" s="31" t="s">
        <v>33</v>
      </c>
      <c r="C10" s="1">
        <f>C9*C8</f>
        <v>290.90909090909088</v>
      </c>
      <c r="D10" s="24"/>
      <c r="E10" s="1">
        <f>E9*E8</f>
        <v>290.90909090909088</v>
      </c>
      <c r="F10" s="30"/>
      <c r="G10" s="32" t="s">
        <v>34</v>
      </c>
      <c r="H10" s="33"/>
      <c r="I10" s="34"/>
      <c r="J10" s="35"/>
    </row>
    <row r="11" spans="2:10" ht="17.25" thickBot="1" x14ac:dyDescent="0.35">
      <c r="B11" s="31" t="s">
        <v>35</v>
      </c>
      <c r="C11" s="8">
        <v>500</v>
      </c>
      <c r="D11" s="24"/>
      <c r="E11" s="14">
        <v>500</v>
      </c>
      <c r="F11" s="30"/>
      <c r="G11" s="36" t="s">
        <v>36</v>
      </c>
      <c r="H11" s="37" t="s">
        <v>67</v>
      </c>
      <c r="I11" s="38"/>
      <c r="J11" s="39"/>
    </row>
    <row r="12" spans="2:10" hidden="1" x14ac:dyDescent="0.3">
      <c r="B12" s="31" t="s">
        <v>37</v>
      </c>
      <c r="C12" s="40">
        <f>C10*C6</f>
        <v>65454.545454545449</v>
      </c>
      <c r="D12" s="24"/>
      <c r="E12" s="40">
        <f>E10*E6</f>
        <v>65454.545454545449</v>
      </c>
      <c r="F12" s="30"/>
      <c r="G12" s="24"/>
      <c r="H12" s="24"/>
      <c r="I12" s="24"/>
      <c r="J12" s="24"/>
    </row>
    <row r="13" spans="2:10" hidden="1" x14ac:dyDescent="0.3">
      <c r="B13" s="31" t="s">
        <v>38</v>
      </c>
      <c r="C13" s="40">
        <f>C12/0.82</f>
        <v>79822.616407982263</v>
      </c>
      <c r="D13" s="24"/>
      <c r="E13" s="40">
        <f>E12/0.82</f>
        <v>79822.616407982263</v>
      </c>
      <c r="F13" s="30"/>
      <c r="G13" s="24"/>
      <c r="H13" s="24"/>
      <c r="I13" s="24"/>
      <c r="J13" s="24"/>
    </row>
    <row r="14" spans="2:10" hidden="1" x14ac:dyDescent="0.3">
      <c r="B14" s="31" t="s">
        <v>39</v>
      </c>
      <c r="C14" s="41">
        <f>C13/2000</f>
        <v>39.911308203991133</v>
      </c>
      <c r="D14" s="24"/>
      <c r="E14" s="42">
        <f>E13/2000</f>
        <v>39.911308203991133</v>
      </c>
      <c r="F14" s="30"/>
      <c r="G14" s="24"/>
      <c r="H14" s="24"/>
      <c r="I14" s="24"/>
      <c r="J14" s="24"/>
    </row>
    <row r="15" spans="2:10" x14ac:dyDescent="0.3">
      <c r="B15" s="31" t="s">
        <v>40</v>
      </c>
      <c r="C15" s="43">
        <f>C14*C11</f>
        <v>19955.654101995566</v>
      </c>
      <c r="D15" s="24"/>
      <c r="E15" s="43">
        <f>E14*E11</f>
        <v>19955.654101995566</v>
      </c>
      <c r="F15" s="30"/>
      <c r="G15" s="24"/>
      <c r="H15" s="24"/>
      <c r="I15" s="24"/>
      <c r="J15" s="24"/>
    </row>
    <row r="16" spans="2:10" x14ac:dyDescent="0.3">
      <c r="B16" s="31" t="s">
        <v>41</v>
      </c>
      <c r="C16" s="9">
        <v>0.15</v>
      </c>
      <c r="D16" s="24"/>
      <c r="E16" s="15">
        <v>0.15</v>
      </c>
      <c r="F16" s="30"/>
      <c r="G16" s="24"/>
      <c r="H16" s="24"/>
      <c r="I16" s="24"/>
      <c r="J16" s="24"/>
    </row>
    <row r="17" spans="2:10" x14ac:dyDescent="0.3">
      <c r="B17" s="31" t="s">
        <v>42</v>
      </c>
      <c r="C17" s="43">
        <f>C15*C16</f>
        <v>2993.3481152993349</v>
      </c>
      <c r="D17" s="24"/>
      <c r="E17" s="43">
        <f>E15*E16</f>
        <v>2993.3481152993349</v>
      </c>
      <c r="F17" s="30"/>
      <c r="G17" s="24"/>
      <c r="H17" s="24"/>
      <c r="I17" s="24"/>
      <c r="J17" s="24"/>
    </row>
    <row r="18" spans="2:10" ht="17.25" thickBot="1" x14ac:dyDescent="0.35">
      <c r="B18" s="44" t="s">
        <v>43</v>
      </c>
      <c r="C18" s="45">
        <f>C17/C9</f>
        <v>249.44567627494459</v>
      </c>
      <c r="D18" s="24"/>
      <c r="E18" s="45">
        <f>E17/E9</f>
        <v>249.44567627494459</v>
      </c>
      <c r="F18" s="30"/>
      <c r="G18" s="46"/>
      <c r="H18" s="46"/>
      <c r="I18" s="24"/>
      <c r="J18" s="24"/>
    </row>
    <row r="19" spans="2:10" x14ac:dyDescent="0.3">
      <c r="B19" s="24"/>
      <c r="C19" s="24"/>
      <c r="D19" s="24"/>
      <c r="E19" s="24"/>
      <c r="F19" s="30"/>
      <c r="G19" s="47" t="s">
        <v>44</v>
      </c>
      <c r="H19" s="46"/>
      <c r="I19" s="24"/>
      <c r="J19" s="24"/>
    </row>
    <row r="20" spans="2:10" x14ac:dyDescent="0.3">
      <c r="B20" s="24"/>
      <c r="C20" s="24"/>
      <c r="D20" s="24"/>
      <c r="E20" s="24"/>
      <c r="F20" s="30"/>
      <c r="G20" s="48" t="s">
        <v>45</v>
      </c>
      <c r="H20" s="49">
        <f>((C6*C5*C7)/5940)/4.22</f>
        <v>21.54243860404998</v>
      </c>
      <c r="I20" s="24"/>
      <c r="J20" s="24"/>
    </row>
    <row r="21" spans="2:10" ht="17.25" thickBot="1" x14ac:dyDescent="0.35">
      <c r="B21" s="50" t="s">
        <v>46</v>
      </c>
      <c r="C21" s="46"/>
      <c r="D21" s="46"/>
      <c r="E21" s="46"/>
      <c r="F21" s="51"/>
      <c r="G21" s="48" t="s">
        <v>47</v>
      </c>
      <c r="H21" s="49">
        <f>((E6*E5*E7)/5940)/4.22</f>
        <v>21.54243860404998</v>
      </c>
      <c r="I21" s="24"/>
      <c r="J21" s="24"/>
    </row>
    <row r="22" spans="2:10" ht="29.25" x14ac:dyDescent="0.3">
      <c r="B22" s="52" t="s">
        <v>48</v>
      </c>
      <c r="C22" s="2">
        <v>0</v>
      </c>
      <c r="D22" s="46" t="s">
        <v>20</v>
      </c>
      <c r="E22" s="16">
        <v>0</v>
      </c>
      <c r="F22" s="51" t="s">
        <v>49</v>
      </c>
      <c r="G22" s="46"/>
      <c r="H22" s="46"/>
      <c r="I22" s="24"/>
      <c r="J22" s="24"/>
    </row>
    <row r="23" spans="2:10" ht="17.25" thickBot="1" x14ac:dyDescent="0.35">
      <c r="B23" s="53" t="s">
        <v>50</v>
      </c>
      <c r="C23" s="3">
        <v>0</v>
      </c>
      <c r="D23" s="46" t="s">
        <v>20</v>
      </c>
      <c r="E23" s="17">
        <v>0</v>
      </c>
      <c r="F23" s="51" t="s">
        <v>51</v>
      </c>
      <c r="G23" s="46"/>
      <c r="H23" s="46"/>
      <c r="I23" s="24"/>
      <c r="J23" s="24"/>
    </row>
    <row r="24" spans="2:10" x14ac:dyDescent="0.3">
      <c r="B24" s="54" t="s">
        <v>52</v>
      </c>
      <c r="C24" s="55">
        <f>(C18*C22)*C23</f>
        <v>0</v>
      </c>
      <c r="D24" s="46"/>
      <c r="E24" s="55">
        <f>(E18*E22)*E23</f>
        <v>0</v>
      </c>
      <c r="F24" s="51"/>
      <c r="G24" s="24"/>
      <c r="H24" s="24"/>
      <c r="I24" s="24"/>
      <c r="J24" s="24"/>
    </row>
    <row r="25" spans="2:10" x14ac:dyDescent="0.3">
      <c r="B25" s="46"/>
      <c r="C25" s="46"/>
      <c r="D25" s="46"/>
      <c r="E25" s="46"/>
      <c r="F25" s="51"/>
      <c r="G25" s="24"/>
      <c r="H25" s="24"/>
      <c r="I25" s="24"/>
      <c r="J25" s="24"/>
    </row>
    <row r="26" spans="2:10" x14ac:dyDescent="0.3">
      <c r="B26" s="46"/>
      <c r="C26" s="46"/>
      <c r="D26" s="46"/>
      <c r="E26" s="46"/>
      <c r="F26" s="51"/>
      <c r="G26" s="24"/>
      <c r="H26" s="24"/>
      <c r="I26" s="24"/>
      <c r="J26" s="24"/>
    </row>
    <row r="27" spans="2:10" x14ac:dyDescent="0.3">
      <c r="B27" s="46"/>
      <c r="C27" s="46"/>
      <c r="D27" s="46"/>
      <c r="E27" s="46"/>
      <c r="F27" s="51"/>
      <c r="G27" s="24"/>
      <c r="H27" s="24"/>
      <c r="I27" s="24"/>
      <c r="J27" s="24"/>
    </row>
    <row r="28" spans="2:10" ht="17.25" thickBot="1" x14ac:dyDescent="0.35">
      <c r="B28" s="50" t="s">
        <v>53</v>
      </c>
      <c r="C28" s="46"/>
      <c r="D28" s="46"/>
      <c r="E28" s="46"/>
      <c r="F28" s="51"/>
      <c r="G28" s="24"/>
      <c r="H28" s="24"/>
      <c r="I28" s="24"/>
      <c r="J28" s="24"/>
    </row>
    <row r="29" spans="2:10" x14ac:dyDescent="0.3">
      <c r="B29" s="56" t="s">
        <v>54</v>
      </c>
      <c r="C29" s="10">
        <v>8.5</v>
      </c>
      <c r="D29" s="46"/>
      <c r="E29" s="18">
        <v>8.5</v>
      </c>
      <c r="F29" s="46"/>
      <c r="G29" s="27" t="s">
        <v>20</v>
      </c>
      <c r="H29" s="24"/>
      <c r="I29" s="24"/>
      <c r="J29" s="24"/>
    </row>
    <row r="30" spans="2:10" ht="17.25" thickBot="1" x14ac:dyDescent="0.35">
      <c r="B30" s="53" t="s">
        <v>55</v>
      </c>
      <c r="C30" s="11">
        <v>2.5</v>
      </c>
      <c r="D30" s="46"/>
      <c r="E30" s="19">
        <v>2.5</v>
      </c>
      <c r="F30" s="46"/>
      <c r="G30" s="24"/>
      <c r="H30" s="24"/>
      <c r="I30" s="24"/>
      <c r="J30" s="24"/>
    </row>
    <row r="31" spans="2:10" ht="29.25" x14ac:dyDescent="0.3">
      <c r="B31" s="57" t="s">
        <v>64</v>
      </c>
      <c r="C31" s="55">
        <f>(C30*C10)</f>
        <v>727.27272727272725</v>
      </c>
      <c r="D31" s="46"/>
      <c r="E31" s="55">
        <f>E30*E10</f>
        <v>727.27272727272725</v>
      </c>
      <c r="F31" s="46"/>
      <c r="G31" s="24"/>
      <c r="H31" s="24"/>
      <c r="I31" s="24"/>
      <c r="J31" s="24"/>
    </row>
    <row r="32" spans="2:10" hidden="1" x14ac:dyDescent="0.3">
      <c r="B32" s="24" t="s">
        <v>56</v>
      </c>
      <c r="C32" s="58">
        <f>C31/C9</f>
        <v>60.606060606060602</v>
      </c>
      <c r="D32" s="24"/>
      <c r="E32" s="58">
        <f>E31/E9</f>
        <v>60.606060606060602</v>
      </c>
      <c r="F32" s="24"/>
      <c r="G32" s="24"/>
      <c r="H32" s="24"/>
      <c r="I32" s="24"/>
      <c r="J32" s="24"/>
    </row>
    <row r="33" spans="2:10" ht="17.25" thickBot="1" x14ac:dyDescent="0.35">
      <c r="B33" s="24"/>
      <c r="C33" s="58"/>
      <c r="D33" s="24"/>
      <c r="E33" s="58"/>
      <c r="F33" s="24"/>
      <c r="G33" s="24"/>
      <c r="H33" s="24"/>
      <c r="I33" s="24"/>
      <c r="J33" s="24"/>
    </row>
    <row r="34" spans="2:10" ht="33" x14ac:dyDescent="0.3">
      <c r="B34" s="57" t="s">
        <v>57</v>
      </c>
      <c r="C34" s="55">
        <f>C32*(C23*C22)</f>
        <v>0</v>
      </c>
      <c r="D34" s="46"/>
      <c r="E34" s="55">
        <f>E32*(E23*E22)</f>
        <v>0</v>
      </c>
      <c r="F34" s="24"/>
      <c r="G34" s="59" t="s">
        <v>60</v>
      </c>
      <c r="H34" s="24"/>
      <c r="I34" s="24"/>
    </row>
    <row r="35" spans="2:10" x14ac:dyDescent="0.3">
      <c r="B35" s="46"/>
      <c r="C35" s="46"/>
      <c r="D35" s="46"/>
      <c r="E35" s="46"/>
      <c r="F35" s="24"/>
      <c r="G35" s="60"/>
      <c r="H35" s="24"/>
      <c r="I35" s="24"/>
      <c r="J35" s="61" t="s">
        <v>61</v>
      </c>
    </row>
    <row r="36" spans="2:10" ht="32.25" thickBot="1" x14ac:dyDescent="0.5">
      <c r="B36" s="57" t="s">
        <v>58</v>
      </c>
      <c r="C36" s="55">
        <f>C34+C31+C24+C17</f>
        <v>3720.6208425720624</v>
      </c>
      <c r="D36" s="46"/>
      <c r="E36" s="55">
        <f>E34+E31+E24+E17</f>
        <v>3720.6208425720624</v>
      </c>
      <c r="F36" s="24"/>
      <c r="G36" s="62">
        <f>E36-C36</f>
        <v>0</v>
      </c>
      <c r="H36" s="24"/>
      <c r="I36" s="24"/>
    </row>
    <row r="37" spans="2:10" x14ac:dyDescent="0.3">
      <c r="B37" s="24"/>
      <c r="C37" s="24"/>
      <c r="D37" s="24"/>
      <c r="E37" s="24"/>
      <c r="F37" s="24"/>
      <c r="G37" s="24"/>
      <c r="H37" s="24"/>
      <c r="I37" s="24"/>
      <c r="J37" s="24"/>
    </row>
    <row r="38" spans="2:10" x14ac:dyDescent="0.3">
      <c r="B38" s="24"/>
      <c r="C38" s="24"/>
      <c r="D38" s="24"/>
      <c r="E38" s="24"/>
      <c r="F38" s="24"/>
      <c r="G38" s="24"/>
      <c r="H38" s="24"/>
      <c r="I38" s="24"/>
      <c r="J38" s="24"/>
    </row>
    <row r="39" spans="2:10" s="22" customFormat="1" x14ac:dyDescent="0.3"/>
  </sheetData>
  <sheetProtection algorithmName="SHA-512" hashValue="tV9SvSMrQtYTKn8tNkJKg4a3gW+9XRps6dykk8eVIxT3oO2mnOM4Ij1ebGvuiYfNPFEwb6azIbzd3J+HGPSquw==" saltValue="xQH6jmR4RbD2yMnxNDbmVg==" spinCount="100000" sheet="1" objects="1" scenarios="1" selectLockedCell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AccuFlow Flowmeter Calc</vt:lpstr>
      <vt:lpstr>AccuFlow HP ROI</vt:lpstr>
    </vt:vector>
  </TitlesOfParts>
  <Company>Raven Industries,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 Bird</dc:creator>
  <cp:lastModifiedBy>Beth Bird</cp:lastModifiedBy>
  <cp:lastPrinted>2015-10-30T14:34:49Z</cp:lastPrinted>
  <dcterms:created xsi:type="dcterms:W3CDTF">2015-10-23T18:25:39Z</dcterms:created>
  <dcterms:modified xsi:type="dcterms:W3CDTF">2017-06-29T17:42:37Z</dcterms:modified>
</cp:coreProperties>
</file>